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P-Online\cms\media\m21\FHG\"/>
    </mc:Choice>
  </mc:AlternateContent>
  <bookViews>
    <workbookView xWindow="0" yWindow="0" windowWidth="25200" windowHeight="119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B9" i="1" l="1"/>
  <c r="B13" i="1" s="1"/>
  <c r="B19" i="1"/>
  <c r="B25" i="1"/>
  <c r="B29" i="1" s="1"/>
  <c r="B33" i="1" s="1"/>
  <c r="B28" i="1"/>
  <c r="B48" i="1" s="1"/>
  <c r="B12" i="1"/>
  <c r="B15" i="1" s="1"/>
  <c r="B17" i="1" s="1"/>
  <c r="B18" i="1" s="1"/>
  <c r="B21" i="1"/>
  <c r="B30" i="1"/>
  <c r="B32" i="1" l="1"/>
  <c r="B35" i="1" s="1"/>
  <c r="B36" i="1"/>
  <c r="B38" i="1" l="1"/>
  <c r="B39" i="1" s="1"/>
  <c r="B41" i="1" l="1"/>
  <c r="B44" i="1"/>
  <c r="B46" i="1" s="1"/>
  <c r="B49" i="1" s="1"/>
  <c r="B42" i="1" l="1"/>
  <c r="B43" i="1"/>
</calcChain>
</file>

<file path=xl/sharedStrings.xml><?xml version="1.0" encoding="utf-8"?>
<sst xmlns="http://schemas.openxmlformats.org/spreadsheetml/2006/main" count="56" uniqueCount="54">
  <si>
    <t>Geplanter Zielumsatz perspektivisch innerhalb der nächsten 3-4 Jahre:</t>
  </si>
  <si>
    <t>Durchschnittlicher Objektumsatz im Verkauf</t>
  </si>
  <si>
    <t>Notwendige Anzahl verkaufter Objekte (Zielumsatz erreicht)</t>
  </si>
  <si>
    <t>Rechnischer durchschnittlicher Objektbestand über das Gesamtjahr</t>
  </si>
  <si>
    <t>Durchschnittliche Vermarktungsdauer von Auftragsannahme bis Verkauf in Monaten</t>
  </si>
  <si>
    <t>Monate</t>
  </si>
  <si>
    <t>Objekte</t>
  </si>
  <si>
    <t>Einheit</t>
  </si>
  <si>
    <t>Vorannahme: Es werden ausschließlich Alleinaufträge angenommen.</t>
  </si>
  <si>
    <t>Die Kennzahlen Vermarktungsdauer, Verkaufswahrscheinlichkeit, Konversionsquote basieren auf Branchenschätzungen guter Maklerunternehmen, die mit Alleinaufträgen arbeiten</t>
  </si>
  <si>
    <t>Blaue Zellen sind Variablen (können verändert werden)</t>
  </si>
  <si>
    <t>Wert</t>
  </si>
  <si>
    <t>Bezeichnung</t>
  </si>
  <si>
    <t>Durchschnittliche Prozentzahl von Einkaufsgesprächen, die zum Auftrag führen (Konversionsquote)</t>
  </si>
  <si>
    <t>Rechnerische Anzahl notwendiger Einkaufsgespräche, um die notwendige Anzahl von Objekten zu erreichen</t>
  </si>
  <si>
    <t>EK-Termine/Jahr</t>
  </si>
  <si>
    <t>Durchschnittliche Prozentzahl von qualifizierten Privatverkäufern, die einem Einkaufstermin zustimmen</t>
  </si>
  <si>
    <t>Damit notwendige Anzahl von telefonischen Kontakten pro Jahr, um ausreichend Einkaufstermine zu erhalten</t>
  </si>
  <si>
    <t>Anzahl telefonischer Kontakte pro Monat</t>
  </si>
  <si>
    <t>Telefonische Kontakte/Monat</t>
  </si>
  <si>
    <t>Telefonische Kontakte/Jahr</t>
  </si>
  <si>
    <t>Bis 50 Kontakte sind durch 400€-Kraft möglich. Gesamtkosten/Jahr</t>
  </si>
  <si>
    <t>Gesamtkosten</t>
  </si>
  <si>
    <t>Durchschnittliche Vermarktungskosten pro Objekt im Alleinauftrag</t>
  </si>
  <si>
    <t>Werbekosten</t>
  </si>
  <si>
    <t>Prozentsatz der Objekte, die trotz Alleinauftrag nicht verkauft werden</t>
  </si>
  <si>
    <t>Rechnerische Gesamtanzahl an Objekten pro Jahr</t>
  </si>
  <si>
    <t>Gesamtvermarktungskosten über alle Objekte (auch nicht verkaufte)</t>
  </si>
  <si>
    <t>Fixkosten: Systematisches Marketingbudget für PR, Events und Direktmarketing</t>
  </si>
  <si>
    <t>Fixkosten: Büromiete</t>
  </si>
  <si>
    <t>Fixkosten: Bürobetrieb (IT, Telefon, Buchhaltung, Admin, Buromaterial)</t>
  </si>
  <si>
    <t>Fixkosten gesamt</t>
  </si>
  <si>
    <t>Einfache Ertragsrechnung</t>
  </si>
  <si>
    <t>Umsatz bei Zielerreichung</t>
  </si>
  <si>
    <t>Fixkosten</t>
  </si>
  <si>
    <t>Vermarktungskosten bei Zielerreichung</t>
  </si>
  <si>
    <t>DB1</t>
  </si>
  <si>
    <t>DB2</t>
  </si>
  <si>
    <t>DB3</t>
  </si>
  <si>
    <t>Davon für Gehälter möglich</t>
  </si>
  <si>
    <t>Gehalt Vertriebsleiter</t>
  </si>
  <si>
    <t>Rest für Vertriebsmitarbeiter</t>
  </si>
  <si>
    <t>Anzahl der Mitarbeiter</t>
  </si>
  <si>
    <t>Gehalt pro Vertriebsmitarbeiter</t>
  </si>
  <si>
    <t>Zielumsatz pro Vertriebsmitarbeiter</t>
  </si>
  <si>
    <t>Brutto-Provisionsatz Vertriebsmitarbeiter in % bei erreichtem Zielumsatz</t>
  </si>
  <si>
    <t>Brutto-Provisionsatz Vertriebsleiter in % bei erreichtem Zielumsatz</t>
  </si>
  <si>
    <t>Netto-Provisionsatz Vertriebsleiter in % bei erreichtem Zielumsatz</t>
  </si>
  <si>
    <t>Provision des Gesamtumsatzes werden an die Vertriebsmitarbeiter ausgezahlt</t>
  </si>
  <si>
    <t>Provision des Gesamtumsatzes werden an den Vertriebsleiter ausgezahlt</t>
  </si>
  <si>
    <t>vom DB3 werden an den Vertriebsleiter ausgezahlt</t>
  </si>
  <si>
    <t>Überlegungen zu Umsätzen, Kosten und Gehältern</t>
  </si>
  <si>
    <t>Kalkulierter Unternehmensgewinn vor Steuern (20% Umsatzrendite)</t>
  </si>
  <si>
    <t>Risikoabschlag 30% der Gesamtkosten für Unternehmer (Vorfinanzierung, Verlustrisiko)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</si>
</sst>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\ _€_-;\-* #,##0.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28">
    <xf numFmtId="0" fontId="0" fillId="0" borderId="0" xfId="0"/>
    <xf numFmtId="164" fontId="0" fillId="0" borderId="0" xfId="0" applyNumberFormat="1" applyAlignment="1">
      <alignment horizontal="right"/>
    </xf>
    <xf numFmtId="164" fontId="2" fillId="3" borderId="0" xfId="2" applyNumberForma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9" fontId="1" fillId="0" borderId="0" xfId="5" applyFont="1" applyAlignment="1">
      <alignment horizontal="right"/>
    </xf>
    <xf numFmtId="9" fontId="2" fillId="3" borderId="0" xfId="2" applyNumberFormat="1" applyAlignment="1">
      <alignment horizontal="right"/>
    </xf>
    <xf numFmtId="0" fontId="0" fillId="0" borderId="0" xfId="0" applyAlignment="1">
      <alignment wrapText="1"/>
    </xf>
    <xf numFmtId="165" fontId="1" fillId="0" borderId="0" xfId="4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2" fillId="3" borderId="0" xfId="2" applyNumberFormat="1" applyAlignment="1">
      <alignment horizontal="right"/>
    </xf>
    <xf numFmtId="166" fontId="1" fillId="0" borderId="0" xfId="4" applyNumberFormat="1" applyFont="1" applyAlignment="1">
      <alignment horizontal="right"/>
    </xf>
    <xf numFmtId="166" fontId="2" fillId="3" borderId="0" xfId="4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7" fillId="0" borderId="0" xfId="0" applyFont="1"/>
    <xf numFmtId="9" fontId="7" fillId="0" borderId="0" xfId="5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164" fontId="8" fillId="4" borderId="1" xfId="3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9" fontId="2" fillId="2" borderId="0" xfId="1" applyNumberFormat="1" applyAlignment="1">
      <alignment horizontal="right"/>
    </xf>
    <xf numFmtId="164" fontId="4" fillId="5" borderId="0" xfId="6" applyNumberFormat="1" applyAlignment="1">
      <alignment horizontal="right"/>
    </xf>
    <xf numFmtId="9" fontId="0" fillId="0" borderId="0" xfId="0" applyNumberFormat="1"/>
    <xf numFmtId="166" fontId="0" fillId="0" borderId="0" xfId="0" applyNumberFormat="1"/>
  </cellXfs>
  <cellStyles count="7">
    <cellStyle name="Akzent1" xfId="1" builtinId="29"/>
    <cellStyle name="Akzent5" xfId="2" builtinId="45"/>
    <cellStyle name="Akzent6" xfId="3" builtinId="49"/>
    <cellStyle name="Komma" xfId="4" builtinId="3"/>
    <cellStyle name="Prozent" xfId="5" builtinId="5"/>
    <cellStyle name="Schlecht" xfId="6" builtinId="27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130" zoomScaleNormal="130" workbookViewId="0">
      <selection activeCell="A14" sqref="A14"/>
    </sheetView>
  </sheetViews>
  <sheetFormatPr baseColWidth="10" defaultRowHeight="15" x14ac:dyDescent="0.25"/>
  <cols>
    <col min="1" max="1" width="76.140625" customWidth="1"/>
    <col min="2" max="2" width="28.7109375" style="1" customWidth="1"/>
    <col min="3" max="3" width="25.5703125" bestFit="1" customWidth="1"/>
  </cols>
  <sheetData>
    <row r="1" spans="1:7" ht="21" x14ac:dyDescent="0.35">
      <c r="A1" s="4" t="s">
        <v>51</v>
      </c>
    </row>
    <row r="2" spans="1:7" x14ac:dyDescent="0.25">
      <c r="A2" t="s">
        <v>8</v>
      </c>
    </row>
    <row r="3" spans="1:7" x14ac:dyDescent="0.25">
      <c r="A3" t="s">
        <v>9</v>
      </c>
    </row>
    <row r="4" spans="1:7" x14ac:dyDescent="0.25">
      <c r="A4" t="s">
        <v>10</v>
      </c>
    </row>
    <row r="6" spans="1:7" ht="15.75" thickBot="1" x14ac:dyDescent="0.3">
      <c r="A6" s="5" t="s">
        <v>12</v>
      </c>
      <c r="B6" s="6" t="s">
        <v>11</v>
      </c>
      <c r="C6" s="7" t="s">
        <v>7</v>
      </c>
    </row>
    <row r="7" spans="1:7" s="3" customFormat="1" ht="38.25" thickBot="1" x14ac:dyDescent="0.35">
      <c r="A7" s="21" t="s">
        <v>0</v>
      </c>
      <c r="B7" s="22">
        <v>600000</v>
      </c>
      <c r="C7" s="23"/>
    </row>
    <row r="8" spans="1:7" x14ac:dyDescent="0.25">
      <c r="A8" s="11" t="s">
        <v>1</v>
      </c>
      <c r="B8" s="2">
        <v>12000</v>
      </c>
      <c r="C8" s="8"/>
    </row>
    <row r="9" spans="1:7" x14ac:dyDescent="0.25">
      <c r="A9" s="11" t="s">
        <v>2</v>
      </c>
      <c r="B9" s="15">
        <f>B7/B8</f>
        <v>50</v>
      </c>
      <c r="C9" s="8" t="s">
        <v>6</v>
      </c>
    </row>
    <row r="10" spans="1:7" ht="30" x14ac:dyDescent="0.25">
      <c r="A10" s="11" t="s">
        <v>4</v>
      </c>
      <c r="B10" s="14">
        <v>5</v>
      </c>
      <c r="C10" s="8" t="s">
        <v>5</v>
      </c>
    </row>
    <row r="11" spans="1:7" x14ac:dyDescent="0.25">
      <c r="A11" s="11" t="s">
        <v>25</v>
      </c>
      <c r="B11" s="10">
        <v>0.25</v>
      </c>
      <c r="C11" s="8"/>
    </row>
    <row r="12" spans="1:7" x14ac:dyDescent="0.25">
      <c r="A12" s="11" t="s">
        <v>26</v>
      </c>
      <c r="B12" s="16">
        <f>B9*(1/(1-B11))</f>
        <v>66.666666666666657</v>
      </c>
      <c r="C12" s="8" t="s">
        <v>6</v>
      </c>
    </row>
    <row r="13" spans="1:7" x14ac:dyDescent="0.25">
      <c r="A13" s="11" t="s">
        <v>3</v>
      </c>
      <c r="B13" s="13">
        <f>B9*(B10/12)*(1/(1-B11))</f>
        <v>27.777777777777779</v>
      </c>
      <c r="C13" s="8" t="s">
        <v>6</v>
      </c>
      <c r="E13" s="26"/>
    </row>
    <row r="14" spans="1:7" ht="30" x14ac:dyDescent="0.25">
      <c r="A14" s="11" t="s">
        <v>13</v>
      </c>
      <c r="B14" s="10">
        <v>0.5</v>
      </c>
      <c r="C14" s="8"/>
      <c r="G14" s="26"/>
    </row>
    <row r="15" spans="1:7" ht="30" x14ac:dyDescent="0.25">
      <c r="A15" s="11" t="s">
        <v>14</v>
      </c>
      <c r="B15" s="15">
        <f>B12/B14</f>
        <v>133.33333333333331</v>
      </c>
      <c r="C15" s="8" t="s">
        <v>15</v>
      </c>
      <c r="E15" s="27"/>
    </row>
    <row r="16" spans="1:7" ht="30" x14ac:dyDescent="0.25">
      <c r="A16" s="11" t="s">
        <v>16</v>
      </c>
      <c r="B16" s="24">
        <v>0.8</v>
      </c>
      <c r="C16" s="8"/>
    </row>
    <row r="17" spans="1:3" ht="30" x14ac:dyDescent="0.25">
      <c r="A17" s="11" t="s">
        <v>17</v>
      </c>
      <c r="B17" s="15">
        <f>B15*1/B16</f>
        <v>166.66666666666663</v>
      </c>
      <c r="C17" s="8" t="s">
        <v>20</v>
      </c>
    </row>
    <row r="18" spans="1:3" x14ac:dyDescent="0.25">
      <c r="A18" s="11" t="s">
        <v>18</v>
      </c>
      <c r="B18" s="15">
        <f>B17/12</f>
        <v>13.888888888888886</v>
      </c>
      <c r="C18" s="8" t="s">
        <v>19</v>
      </c>
    </row>
    <row r="19" spans="1:3" x14ac:dyDescent="0.25">
      <c r="A19" s="11" t="s">
        <v>21</v>
      </c>
      <c r="B19" s="1">
        <f>12*550</f>
        <v>6600</v>
      </c>
      <c r="C19" s="8" t="s">
        <v>22</v>
      </c>
    </row>
    <row r="20" spans="1:3" x14ac:dyDescent="0.25">
      <c r="A20" s="11" t="s">
        <v>23</v>
      </c>
      <c r="B20" s="2">
        <v>1500</v>
      </c>
      <c r="C20" s="8" t="s">
        <v>24</v>
      </c>
    </row>
    <row r="21" spans="1:3" x14ac:dyDescent="0.25">
      <c r="A21" s="17" t="s">
        <v>27</v>
      </c>
      <c r="B21" s="6">
        <f>B20*B12</f>
        <v>99999.999999999985</v>
      </c>
      <c r="C21" s="8"/>
    </row>
    <row r="22" spans="1:3" x14ac:dyDescent="0.25">
      <c r="A22" s="11" t="s">
        <v>28</v>
      </c>
      <c r="B22" s="25">
        <v>50000</v>
      </c>
      <c r="C22" s="8"/>
    </row>
    <row r="23" spans="1:3" x14ac:dyDescent="0.25">
      <c r="A23" s="11" t="s">
        <v>29</v>
      </c>
      <c r="B23" s="25">
        <v>40000</v>
      </c>
      <c r="C23" s="8"/>
    </row>
    <row r="24" spans="1:3" x14ac:dyDescent="0.25">
      <c r="A24" s="11" t="s">
        <v>30</v>
      </c>
      <c r="B24" s="25">
        <v>100000</v>
      </c>
      <c r="C24" s="8"/>
    </row>
    <row r="25" spans="1:3" x14ac:dyDescent="0.25">
      <c r="A25" s="17" t="s">
        <v>31</v>
      </c>
      <c r="B25" s="6">
        <f>SUM(B22:B24,B19)</f>
        <v>196600</v>
      </c>
      <c r="C25" s="8"/>
    </row>
    <row r="26" spans="1:3" x14ac:dyDescent="0.25">
      <c r="C26" s="8"/>
    </row>
    <row r="27" spans="1:3" x14ac:dyDescent="0.25">
      <c r="A27" s="17" t="s">
        <v>32</v>
      </c>
      <c r="C27" s="8"/>
    </row>
    <row r="28" spans="1:3" x14ac:dyDescent="0.25">
      <c r="A28" t="s">
        <v>33</v>
      </c>
      <c r="B28" s="1">
        <f>B7</f>
        <v>600000</v>
      </c>
      <c r="C28" s="8"/>
    </row>
    <row r="29" spans="1:3" x14ac:dyDescent="0.25">
      <c r="A29" t="s">
        <v>34</v>
      </c>
      <c r="B29" s="1">
        <f>B25</f>
        <v>196600</v>
      </c>
      <c r="C29" s="8"/>
    </row>
    <row r="30" spans="1:3" x14ac:dyDescent="0.25">
      <c r="A30" t="s">
        <v>35</v>
      </c>
      <c r="B30" s="1">
        <f>B21</f>
        <v>99999.999999999985</v>
      </c>
      <c r="C30" s="8"/>
    </row>
    <row r="31" spans="1:3" x14ac:dyDescent="0.25">
      <c r="C31" s="8"/>
    </row>
    <row r="32" spans="1:3" x14ac:dyDescent="0.25">
      <c r="A32" t="s">
        <v>36</v>
      </c>
      <c r="B32" s="1">
        <f>B28-B29-B30</f>
        <v>303400</v>
      </c>
      <c r="C32" s="8"/>
    </row>
    <row r="33" spans="1:3" x14ac:dyDescent="0.25">
      <c r="A33" t="s">
        <v>53</v>
      </c>
      <c r="B33" s="1">
        <f>(B29+B30)*10%</f>
        <v>29660</v>
      </c>
      <c r="C33" s="8"/>
    </row>
    <row r="34" spans="1:3" x14ac:dyDescent="0.25">
      <c r="C34" s="8"/>
    </row>
    <row r="35" spans="1:3" x14ac:dyDescent="0.25">
      <c r="A35" t="s">
        <v>37</v>
      </c>
      <c r="B35" s="1">
        <f>B32-B33</f>
        <v>273740</v>
      </c>
      <c r="C35" s="8"/>
    </row>
    <row r="36" spans="1:3" x14ac:dyDescent="0.25">
      <c r="A36" s="5" t="s">
        <v>52</v>
      </c>
      <c r="B36" s="6">
        <f>B28*20%</f>
        <v>120000</v>
      </c>
      <c r="C36" s="8"/>
    </row>
    <row r="37" spans="1:3" x14ac:dyDescent="0.25">
      <c r="C37" s="8"/>
    </row>
    <row r="38" spans="1:3" x14ac:dyDescent="0.25">
      <c r="A38" t="s">
        <v>38</v>
      </c>
      <c r="B38" s="1">
        <f>B35-B36</f>
        <v>153740</v>
      </c>
      <c r="C38" s="8"/>
    </row>
    <row r="39" spans="1:3" x14ac:dyDescent="0.25">
      <c r="A39" s="5" t="s">
        <v>39</v>
      </c>
      <c r="B39" s="6">
        <f>B38</f>
        <v>153740</v>
      </c>
      <c r="C39" s="8"/>
    </row>
    <row r="40" spans="1:3" x14ac:dyDescent="0.25">
      <c r="C40" s="8"/>
    </row>
    <row r="41" spans="1:3" x14ac:dyDescent="0.25">
      <c r="A41" s="5" t="s">
        <v>40</v>
      </c>
      <c r="B41" s="6">
        <f>B39*25%</f>
        <v>38435</v>
      </c>
      <c r="C41" s="8"/>
    </row>
    <row r="42" spans="1:3" x14ac:dyDescent="0.25">
      <c r="A42" s="18" t="s">
        <v>46</v>
      </c>
      <c r="B42" s="9">
        <f>B41/B28</f>
        <v>6.4058333333333328E-2</v>
      </c>
      <c r="C42" s="20" t="s">
        <v>49</v>
      </c>
    </row>
    <row r="43" spans="1:3" x14ac:dyDescent="0.25">
      <c r="A43" s="18" t="s">
        <v>47</v>
      </c>
      <c r="B43" s="9">
        <f>B41/B39</f>
        <v>0.25</v>
      </c>
      <c r="C43" s="20" t="s">
        <v>50</v>
      </c>
    </row>
    <row r="44" spans="1:3" x14ac:dyDescent="0.25">
      <c r="A44" t="s">
        <v>41</v>
      </c>
      <c r="B44" s="1">
        <f>B39-B41</f>
        <v>115305</v>
      </c>
      <c r="C44" s="8"/>
    </row>
    <row r="45" spans="1:3" x14ac:dyDescent="0.25">
      <c r="A45" t="s">
        <v>42</v>
      </c>
      <c r="B45" s="12">
        <v>4</v>
      </c>
      <c r="C45" s="8"/>
    </row>
    <row r="46" spans="1:3" x14ac:dyDescent="0.25">
      <c r="A46" s="5" t="s">
        <v>43</v>
      </c>
      <c r="B46" s="6">
        <f>B44/B45</f>
        <v>28826.25</v>
      </c>
      <c r="C46" s="8"/>
    </row>
    <row r="47" spans="1:3" x14ac:dyDescent="0.25">
      <c r="C47" s="8"/>
    </row>
    <row r="48" spans="1:3" x14ac:dyDescent="0.25">
      <c r="A48" s="5" t="s">
        <v>44</v>
      </c>
      <c r="B48" s="6">
        <f>B28/B45</f>
        <v>150000</v>
      </c>
      <c r="C48" s="8"/>
    </row>
    <row r="49" spans="1:3" x14ac:dyDescent="0.25">
      <c r="A49" s="18" t="s">
        <v>45</v>
      </c>
      <c r="B49" s="9">
        <f>B46/B48</f>
        <v>0.19217500000000001</v>
      </c>
      <c r="C49" s="20" t="s">
        <v>48</v>
      </c>
    </row>
    <row r="50" spans="1:3" x14ac:dyDescent="0.25">
      <c r="A50" s="18"/>
      <c r="B50" s="19"/>
      <c r="C50" s="8"/>
    </row>
    <row r="51" spans="1:3" x14ac:dyDescent="0.25">
      <c r="C51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</dc:creator>
  <cp:lastModifiedBy>media</cp:lastModifiedBy>
  <dcterms:created xsi:type="dcterms:W3CDTF">2010-07-12T14:05:33Z</dcterms:created>
  <dcterms:modified xsi:type="dcterms:W3CDTF">2017-05-15T12:06:12Z</dcterms:modified>
</cp:coreProperties>
</file>